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jhol\Documents\"/>
    </mc:Choice>
  </mc:AlternateContent>
  <xr:revisionPtr revIDLastSave="0" documentId="8_{9EF6E9A0-83D9-4EC5-8C8B-BD7AEDC326B1}" xr6:coauthVersionLast="47" xr6:coauthVersionMax="47" xr10:uidLastSave="{00000000-0000-0000-0000-000000000000}"/>
  <bookViews>
    <workbookView xWindow="-120" yWindow="-120" windowWidth="29040" windowHeight="15840" xr2:uid="{69EEAC6A-871B-4BE9-91F5-40124C8C7185}"/>
  </bookViews>
  <sheets>
    <sheet name="Data" sheetId="1" r:id="rId1"/>
    <sheet name="Awards" sheetId="4" r:id="rId2"/>
  </sheets>
  <definedNames>
    <definedName name="CoefVar">Data!#REF!</definedName>
    <definedName name="Consistent">Data!$L:$L</definedName>
    <definedName name="Fastest">Data!$I:$I</definedName>
    <definedName name="Lap_1">Data!$C:$C</definedName>
    <definedName name="Lap_2">Data!$D:$D</definedName>
    <definedName name="Lap_3">Data!$E:$E</definedName>
    <definedName name="Lap_4">Data!$F:$F</definedName>
    <definedName name="Lap_5">Data!$G:$G</definedName>
    <definedName name="Lap_6">Data!$H:$H</definedName>
    <definedName name="Lap_Mean">Data!$J:$J</definedName>
    <definedName name="Lap_StdDev">Data!$K:$K</definedName>
    <definedName name="Laps">Data!$C:$H</definedName>
    <definedName name="Names">Data!$A:$A</definedName>
    <definedName name="Sex">Data!$B:$B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1" l="1"/>
  <c r="E2" i="1"/>
  <c r="F2" i="1"/>
  <c r="G2" i="1"/>
  <c r="H2" i="1"/>
  <c r="D3" i="1"/>
  <c r="E3" i="1"/>
  <c r="F3" i="1"/>
  <c r="G3" i="1"/>
  <c r="H3" i="1"/>
  <c r="D4" i="1"/>
  <c r="E4" i="1"/>
  <c r="F4" i="1"/>
  <c r="G4" i="1"/>
  <c r="H4" i="1"/>
  <c r="D5" i="1"/>
  <c r="E5" i="1"/>
  <c r="F5" i="1"/>
  <c r="G5" i="1"/>
  <c r="H5" i="1"/>
  <c r="D6" i="1"/>
  <c r="E6" i="1"/>
  <c r="F6" i="1"/>
  <c r="G6" i="1"/>
  <c r="H6" i="1"/>
  <c r="D7" i="1"/>
  <c r="E7" i="1"/>
  <c r="F7" i="1"/>
  <c r="G7" i="1"/>
  <c r="H7" i="1"/>
  <c r="D8" i="1"/>
  <c r="E8" i="1"/>
  <c r="F8" i="1"/>
  <c r="G8" i="1"/>
  <c r="H8" i="1"/>
  <c r="D9" i="1"/>
  <c r="E9" i="1"/>
  <c r="F9" i="1"/>
  <c r="G9" i="1"/>
  <c r="H9" i="1"/>
  <c r="D10" i="1"/>
  <c r="E10" i="1"/>
  <c r="F10" i="1"/>
  <c r="G10" i="1"/>
  <c r="H10" i="1"/>
  <c r="D11" i="1"/>
  <c r="E11" i="1"/>
  <c r="F11" i="1"/>
  <c r="G11" i="1"/>
  <c r="H11" i="1"/>
  <c r="D12" i="1"/>
  <c r="E12" i="1"/>
  <c r="F12" i="1"/>
  <c r="G12" i="1"/>
  <c r="H12" i="1"/>
  <c r="D13" i="1"/>
  <c r="E13" i="1"/>
  <c r="F13" i="1"/>
  <c r="G13" i="1"/>
  <c r="H13" i="1"/>
  <c r="D14" i="1"/>
  <c r="E14" i="1"/>
  <c r="F14" i="1"/>
  <c r="G14" i="1"/>
  <c r="H14" i="1"/>
  <c r="D15" i="1"/>
  <c r="E15" i="1"/>
  <c r="F15" i="1"/>
  <c r="G15" i="1"/>
  <c r="H15" i="1"/>
  <c r="D16" i="1"/>
  <c r="E16" i="1"/>
  <c r="F16" i="1"/>
  <c r="G16" i="1"/>
  <c r="H16" i="1"/>
  <c r="D17" i="1"/>
  <c r="E17" i="1"/>
  <c r="F17" i="1"/>
  <c r="G17" i="1"/>
  <c r="H17" i="1"/>
  <c r="D18" i="1"/>
  <c r="E18" i="1"/>
  <c r="F18" i="1"/>
  <c r="G18" i="1"/>
  <c r="H18" i="1"/>
  <c r="D19" i="1"/>
  <c r="E19" i="1"/>
  <c r="F19" i="1"/>
  <c r="G19" i="1"/>
  <c r="H19" i="1"/>
  <c r="D20" i="1"/>
  <c r="E20" i="1"/>
  <c r="F20" i="1"/>
  <c r="G20" i="1"/>
  <c r="H20" i="1"/>
  <c r="D21" i="1"/>
  <c r="E21" i="1"/>
  <c r="F21" i="1"/>
  <c r="G21" i="1"/>
  <c r="H21" i="1"/>
  <c r="D22" i="1"/>
  <c r="E22" i="1"/>
  <c r="F22" i="1"/>
  <c r="G22" i="1"/>
  <c r="H22" i="1"/>
  <c r="D23" i="1"/>
  <c r="E23" i="1"/>
  <c r="F23" i="1"/>
  <c r="G23" i="1"/>
  <c r="H23" i="1"/>
  <c r="D24" i="1"/>
  <c r="E24" i="1"/>
  <c r="F24" i="1"/>
  <c r="G24" i="1"/>
  <c r="H24" i="1"/>
  <c r="D25" i="1"/>
  <c r="E25" i="1"/>
  <c r="F25" i="1"/>
  <c r="G25" i="1"/>
  <c r="H25" i="1"/>
  <c r="D26" i="1"/>
  <c r="E26" i="1"/>
  <c r="F26" i="1"/>
  <c r="G26" i="1"/>
  <c r="H26" i="1"/>
  <c r="D27" i="1"/>
  <c r="E27" i="1"/>
  <c r="F27" i="1"/>
  <c r="G27" i="1"/>
  <c r="H27" i="1"/>
  <c r="D28" i="1"/>
  <c r="E28" i="1"/>
  <c r="F28" i="1"/>
  <c r="G28" i="1"/>
  <c r="H28" i="1"/>
  <c r="D29" i="1"/>
  <c r="E29" i="1"/>
  <c r="F29" i="1"/>
  <c r="G29" i="1"/>
  <c r="H29" i="1"/>
  <c r="D30" i="1"/>
  <c r="E30" i="1"/>
  <c r="F30" i="1"/>
  <c r="G30" i="1"/>
  <c r="H30" i="1"/>
  <c r="D31" i="1"/>
  <c r="E31" i="1"/>
  <c r="F31" i="1"/>
  <c r="G31" i="1"/>
  <c r="H31" i="1"/>
  <c r="D32" i="1"/>
  <c r="E32" i="1"/>
  <c r="F32" i="1"/>
  <c r="G32" i="1"/>
  <c r="H32" i="1"/>
  <c r="D33" i="1"/>
  <c r="E33" i="1"/>
  <c r="F33" i="1"/>
  <c r="G33" i="1"/>
  <c r="H33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2" i="1"/>
  <c r="K9" i="1" l="1"/>
  <c r="K15" i="1"/>
  <c r="K20" i="1"/>
  <c r="K18" i="1"/>
  <c r="I27" i="1"/>
  <c r="I22" i="1"/>
  <c r="I29" i="1"/>
  <c r="J19" i="1"/>
  <c r="I10" i="1"/>
  <c r="J30" i="1"/>
  <c r="K32" i="1"/>
  <c r="J23" i="1"/>
  <c r="I11" i="1"/>
  <c r="I20" i="1"/>
  <c r="J16" i="1"/>
  <c r="K5" i="1"/>
  <c r="I30" i="1"/>
  <c r="I33" i="1"/>
  <c r="I26" i="1"/>
  <c r="K27" i="1"/>
  <c r="I5" i="1"/>
  <c r="I19" i="1"/>
  <c r="I25" i="1"/>
  <c r="I32" i="1"/>
  <c r="I23" i="1"/>
  <c r="K24" i="1"/>
  <c r="J18" i="1"/>
  <c r="J32" i="1"/>
  <c r="I24" i="1"/>
  <c r="I18" i="1"/>
  <c r="K22" i="1"/>
  <c r="J9" i="1"/>
  <c r="K25" i="1"/>
  <c r="I16" i="1"/>
  <c r="I9" i="1"/>
  <c r="I8" i="1"/>
  <c r="I15" i="1"/>
  <c r="K29" i="1"/>
  <c r="K19" i="1"/>
  <c r="K23" i="1"/>
  <c r="K16" i="1"/>
  <c r="K26" i="1"/>
  <c r="J29" i="1"/>
  <c r="J26" i="1"/>
  <c r="L26" i="1" s="1"/>
  <c r="J5" i="1"/>
  <c r="J25" i="1"/>
  <c r="L25" i="1" s="1"/>
  <c r="J24" i="1"/>
  <c r="J22" i="1"/>
  <c r="L22" i="1" s="1"/>
  <c r="J15" i="1"/>
  <c r="K8" i="1"/>
  <c r="K10" i="1"/>
  <c r="K11" i="1"/>
  <c r="K33" i="1"/>
  <c r="J8" i="1"/>
  <c r="J10" i="1"/>
  <c r="J11" i="1"/>
  <c r="J33" i="1"/>
  <c r="J27" i="1"/>
  <c r="L27" i="1" s="1"/>
  <c r="K30" i="1"/>
  <c r="J20" i="1"/>
  <c r="K6" i="1"/>
  <c r="I7" i="1"/>
  <c r="I4" i="1"/>
  <c r="J6" i="1"/>
  <c r="J4" i="1"/>
  <c r="I6" i="1"/>
  <c r="I12" i="1"/>
  <c r="I14" i="1"/>
  <c r="K4" i="1"/>
  <c r="I28" i="1"/>
  <c r="K12" i="1"/>
  <c r="J12" i="1"/>
  <c r="K7" i="1"/>
  <c r="K14" i="1"/>
  <c r="J7" i="1"/>
  <c r="J14" i="1"/>
  <c r="K28" i="1"/>
  <c r="J28" i="1"/>
  <c r="K31" i="1"/>
  <c r="K17" i="1"/>
  <c r="K2" i="1"/>
  <c r="K13" i="1"/>
  <c r="K3" i="1"/>
  <c r="K21" i="1"/>
  <c r="J2" i="1"/>
  <c r="L2" i="1" s="1"/>
  <c r="J13" i="1"/>
  <c r="J31" i="1"/>
  <c r="L31" i="1" s="1"/>
  <c r="J3" i="1"/>
  <c r="I21" i="1"/>
  <c r="J17" i="1"/>
  <c r="J21" i="1"/>
  <c r="I13" i="1"/>
  <c r="I2" i="1"/>
  <c r="I31" i="1"/>
  <c r="I3" i="1"/>
  <c r="I17" i="1"/>
  <c r="L14" i="1" l="1"/>
  <c r="L6" i="1"/>
  <c r="L4" i="1"/>
  <c r="L32" i="1"/>
  <c r="L3" i="1"/>
  <c r="L13" i="1"/>
  <c r="L15" i="1"/>
  <c r="L12" i="1"/>
  <c r="L20" i="1"/>
  <c r="L10" i="1"/>
  <c r="L19" i="1"/>
  <c r="L24" i="1"/>
  <c r="L30" i="1"/>
  <c r="L5" i="1"/>
  <c r="L9" i="1"/>
  <c r="L11" i="1"/>
  <c r="L29" i="1"/>
  <c r="L23" i="1"/>
  <c r="L33" i="1"/>
  <c r="L21" i="1"/>
  <c r="L17" i="1"/>
  <c r="L28" i="1"/>
  <c r="L8" i="1"/>
  <c r="L7" i="1"/>
  <c r="L18" i="1"/>
  <c r="L16" i="1"/>
  <c r="C3" i="4" a="1"/>
  <c r="C3" i="4" s="1"/>
  <c r="D3" i="4" s="1" a="1"/>
  <c r="D3" i="4" s="1"/>
  <c r="C6" i="4" a="1"/>
  <c r="C6" i="4" s="1"/>
  <c r="D6" i="4" s="1" a="1"/>
  <c r="D6" i="4" s="1"/>
  <c r="C7" i="4" a="1"/>
  <c r="C7" i="4" s="1"/>
  <c r="D7" i="4" s="1" a="1"/>
  <c r="D7" i="4" s="1"/>
  <c r="C4" i="4" a="1"/>
  <c r="C4" i="4" s="1"/>
  <c r="D4" i="4" s="1" a="1"/>
  <c r="D4" i="4" s="1"/>
  <c r="C5" i="4" a="1"/>
  <c r="C5" i="4" s="1"/>
  <c r="D5" i="4" s="1" a="1"/>
  <c r="D5" i="4" s="1"/>
  <c r="C2" i="4" a="1"/>
  <c r="C2" i="4" s="1"/>
  <c r="D2" i="4" s="1" a="1"/>
  <c r="D2" i="4" s="1"/>
  <c r="C9" i="4" l="1" a="1"/>
  <c r="C9" i="4" s="1"/>
  <c r="D9" i="4" s="1" a="1"/>
  <c r="D9" i="4" s="1"/>
  <c r="C8" i="4" a="1"/>
  <c r="C8" i="4" s="1"/>
  <c r="D8" i="4" s="1" a="1"/>
  <c r="D8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<sst xmlns="http://schemas.openxmlformats.org/spreadsheetml/2006/main" count="96" uniqueCount="54">
  <si>
    <t>Name</t>
  </si>
  <si>
    <t>Sex</t>
  </si>
  <si>
    <t>Lap 1</t>
  </si>
  <si>
    <t>Lap 2</t>
  </si>
  <si>
    <t>Lap 3</t>
  </si>
  <si>
    <t>Lap 4</t>
  </si>
  <si>
    <t>Lap 5</t>
  </si>
  <si>
    <t>Lap 6</t>
  </si>
  <si>
    <t>Jim</t>
  </si>
  <si>
    <t>Ben</t>
  </si>
  <si>
    <t>Hank</t>
  </si>
  <si>
    <t>Sue</t>
  </si>
  <si>
    <t>Alice</t>
  </si>
  <si>
    <t>Mary</t>
  </si>
  <si>
    <t>M</t>
  </si>
  <si>
    <t>F</t>
  </si>
  <si>
    <t>Bob</t>
  </si>
  <si>
    <t>Harold</t>
  </si>
  <si>
    <t>Philip</t>
  </si>
  <si>
    <t>Elisa</t>
  </si>
  <si>
    <t>Beth</t>
  </si>
  <si>
    <t>Brooke</t>
  </si>
  <si>
    <t>Ivan</t>
  </si>
  <si>
    <t>Paul</t>
  </si>
  <si>
    <t>Craig</t>
  </si>
  <si>
    <t>Patricia</t>
  </si>
  <si>
    <t>Megan</t>
  </si>
  <si>
    <t>Tina</t>
  </si>
  <si>
    <t>John</t>
  </si>
  <si>
    <t>Jane</t>
  </si>
  <si>
    <t>Nate</t>
  </si>
  <si>
    <t>Deborah</t>
  </si>
  <si>
    <t>Thomas</t>
  </si>
  <si>
    <t>Melina</t>
  </si>
  <si>
    <t>Olivia</t>
  </si>
  <si>
    <t>Danielle</t>
  </si>
  <si>
    <t>Sergio</t>
  </si>
  <si>
    <t>Jose</t>
  </si>
  <si>
    <t>Biagio</t>
  </si>
  <si>
    <t>Clarice</t>
  </si>
  <si>
    <t>Mack</t>
  </si>
  <si>
    <t>Samantha</t>
  </si>
  <si>
    <t>Award</t>
  </si>
  <si>
    <t>Category</t>
  </si>
  <si>
    <t>Value</t>
  </si>
  <si>
    <t>Winners</t>
  </si>
  <si>
    <t>Fastest Single Lap</t>
  </si>
  <si>
    <t>Fastest Average Lap</t>
  </si>
  <si>
    <t>Most Consistent Laps</t>
  </si>
  <si>
    <t>Fast and Consistent Laps</t>
  </si>
  <si>
    <t>Consistency</t>
  </si>
  <si>
    <t>Std Dev</t>
  </si>
  <si>
    <t>Average Lap</t>
  </si>
  <si>
    <t>Fastest Lap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</si>
</sst>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1" fontId="0" fillId="0" borderId="0" xfId="0" applyNumberFormat="1"/>
  </cellXfs>
  <cellStyles count="1">
    <cellStyle name="Normal" xfId="0" builtinId="0"/>
  </cellStyles>
  <dxfs count="11"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741894A-4AF1-4A92-96F6-392EDFE708B0}" name="Table2" displayName="Table2" ref="A1:L33" totalsRowShown="0">
  <autoFilter ref="A1:L33" xr:uid="{D741894A-4AF1-4A92-96F6-392EDFE708B0}"/>
  <sortState xmlns:xlrd2="http://schemas.microsoft.com/office/spreadsheetml/2017/richdata2" ref="A2:K33">
    <sortCondition ref="A1:A33"/>
  </sortState>
  <tableColumns count="12">
    <tableColumn id="1" xr3:uid="{FB34C72C-A2C9-4CB9-82CE-575D46564A94}" name="Name"/>
    <tableColumn id="2" xr3:uid="{64FA881A-691D-4F51-BDA3-2C0288C7ACB7}" name="Sex"/>
    <tableColumn id="3" xr3:uid="{860537C8-EF41-4FE8-87A4-68DCB3CF3590}" name="Lap 1" dataDxfId="10">
      <calculatedColumnFormula>RANDBETWEEN(60,90)</calculatedColumnFormula>
    </tableColumn>
    <tableColumn id="4" xr3:uid="{F5A3687D-9162-4189-8DDD-4737A08CC891}" name="Lap 2" dataDxfId="9">
      <calculatedColumnFormula>RANDBETWEEN(60,90)</calculatedColumnFormula>
    </tableColumn>
    <tableColumn id="5" xr3:uid="{C22781D1-B818-478C-954B-91A6E52C68DB}" name="Lap 3" dataDxfId="8">
      <calculatedColumnFormula>RANDBETWEEN(60,90)</calculatedColumnFormula>
    </tableColumn>
    <tableColumn id="6" xr3:uid="{84006793-67F5-41B0-8F39-C47BF11C6877}" name="Lap 4" dataDxfId="7">
      <calculatedColumnFormula>RANDBETWEEN(60,90)</calculatedColumnFormula>
    </tableColumn>
    <tableColumn id="7" xr3:uid="{958F1C7E-072F-4519-B47D-09A91BF04A18}" name="Lap 5" dataDxfId="6">
      <calculatedColumnFormula>RANDBETWEEN(60,90)</calculatedColumnFormula>
    </tableColumn>
    <tableColumn id="8" xr3:uid="{9FE6D157-4E6C-4C8D-8F78-FD5BAEA9B61A}" name="Lap 6" dataDxfId="5">
      <calculatedColumnFormula>RANDBETWEEN(60,90)</calculatedColumnFormula>
    </tableColumn>
    <tableColumn id="9" xr3:uid="{B21DE319-20AD-47F1-B93E-8032E78781BA}" name="Fastest Lap" dataDxfId="4">
      <calculatedColumnFormula>MIN(C2:H2)</calculatedColumnFormula>
    </tableColumn>
    <tableColumn id="10" xr3:uid="{EE3251B8-611F-403F-958C-ED787848A639}" name="Average Lap" dataDxfId="3">
      <calculatedColumnFormula>AVERAGE(C2:H2)</calculatedColumnFormula>
    </tableColumn>
    <tableColumn id="11" xr3:uid="{3E478172-1C11-484E-9F03-DA755393D8CD}" name="Std Dev" dataDxfId="2">
      <calculatedColumnFormula>_xlfn.STDEV.S(C2:H2)</calculatedColumnFormula>
    </tableColumn>
    <tableColumn id="18" xr3:uid="{34D5FC04-C1F7-4D70-A9FF-4C11563B6522}" name="Consistency" dataDxfId="1">
      <calculatedColumnFormula>SQRT(PRODUCT(Table2[[#This Row],[Average Lap]:[Std Dev]]))</calculatedColumnFormula>
    </tableColumn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F3EEB6F-4B82-4118-811C-8D87BADFBEBF}" name="Table1" displayName="Table1" ref="A1:D9" totalsRowShown="0">
  <autoFilter ref="A1:D9" xr:uid="{0F3EEB6F-4B82-4118-811C-8D87BADFBEBF}"/>
  <tableColumns count="4">
    <tableColumn id="1" xr3:uid="{FE4AA889-AA59-41E4-AC41-81358F7390F5}" name="Award"/>
    <tableColumn id="2" xr3:uid="{6225A568-FA93-467F-B5CD-8F884EE493CF}" name="Category"/>
    <tableColumn id="3" xr3:uid="{7702F437-FA4E-4B1C-9CDA-FD57A33AB33B}" name="Value" dataDxfId="0"/>
    <tableColumn id="4" xr3:uid="{47705AE0-6696-4FAE-B672-5782F5DAA965}" name="Winners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BDCB86-2AF6-4337-BB4A-4D6772A09EA4}">
  <dimension ref="A1:L33"/>
  <sheetViews>
    <sheetView tabSelected="1" workbookViewId="0">
      <selection activeCell="N12" sqref="N12"/>
    </sheetView>
  </sheetViews>
  <sheetFormatPr defaultRowHeight="15" x14ac:dyDescent="0.25"/>
  <cols>
    <col min="1" max="1" width="9.7109375" bestFit="1" customWidth="1"/>
    <col min="2" max="2" width="6.42578125" bestFit="1" customWidth="1"/>
    <col min="3" max="8" width="7.7109375" style="2" bestFit="1" customWidth="1"/>
    <col min="9" max="9" width="13" style="2" bestFit="1" customWidth="1"/>
    <col min="10" max="10" width="14" style="1" bestFit="1" customWidth="1"/>
    <col min="11" max="11" width="12" style="1" bestFit="1" customWidth="1"/>
    <col min="12" max="12" width="13.85546875" style="1" bestFit="1" customWidth="1"/>
  </cols>
  <sheetData>
    <row r="1" spans="1:12" x14ac:dyDescent="0.25">
      <c r="A1" t="s">
        <v>0</v>
      </c>
      <c r="B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53</v>
      </c>
      <c r="J1" s="1" t="s">
        <v>52</v>
      </c>
      <c r="K1" s="1" t="s">
        <v>51</v>
      </c>
      <c r="L1" s="1" t="s">
        <v>50</v>
      </c>
    </row>
    <row r="2" spans="1:12" x14ac:dyDescent="0.25">
      <c r="A2" t="s">
        <v>12</v>
      </c>
      <c r="B2" t="s">
        <v>15</v>
      </c>
      <c r="C2" s="2">
        <f t="shared" ref="C2:H33" ca="1" si="0">RANDBETWEEN(60,90)</f>
        <v>78</v>
      </c>
      <c r="D2" s="2">
        <f t="shared" ca="1" si="0"/>
        <v>79</v>
      </c>
      <c r="E2" s="2">
        <f t="shared" ca="1" si="0"/>
        <v>73</v>
      </c>
      <c r="F2" s="2">
        <f t="shared" ca="1" si="0"/>
        <v>72</v>
      </c>
      <c r="G2" s="2">
        <f t="shared" ca="1" si="0"/>
        <v>68</v>
      </c>
      <c r="H2" s="2">
        <f t="shared" ca="1" si="0"/>
        <v>60</v>
      </c>
      <c r="I2" s="2">
        <f t="shared" ref="I2:I33" ca="1" si="1">MIN(C2:H2)</f>
        <v>60</v>
      </c>
      <c r="J2" s="1">
        <f t="shared" ref="J2:J33" ca="1" si="2">AVERAGE(C2:H2)</f>
        <v>71.666666666666671</v>
      </c>
      <c r="K2" s="1">
        <f t="shared" ref="K2:K33" ca="1" si="3">_xlfn.STDEV.S(C2:H2)</f>
        <v>7.0047602861673051</v>
      </c>
      <c r="L2" s="1">
        <f ca="1">SQRT(PRODUCT(Table2[[#This Row],[Average Lap]:[Std Dev]]))</f>
        <v>22.405531024920094</v>
      </c>
    </row>
    <row r="3" spans="1:12" x14ac:dyDescent="0.25">
      <c r="A3" t="s">
        <v>9</v>
      </c>
      <c r="B3" t="s">
        <v>14</v>
      </c>
      <c r="C3" s="2">
        <f t="shared" ca="1" si="0"/>
        <v>83</v>
      </c>
      <c r="D3" s="2">
        <f t="shared" ca="1" si="0"/>
        <v>74</v>
      </c>
      <c r="E3" s="2">
        <f t="shared" ca="1" si="0"/>
        <v>82</v>
      </c>
      <c r="F3" s="2">
        <f t="shared" ca="1" si="0"/>
        <v>75</v>
      </c>
      <c r="G3" s="2">
        <f t="shared" ca="1" si="0"/>
        <v>67</v>
      </c>
      <c r="H3" s="2">
        <f t="shared" ca="1" si="0"/>
        <v>89</v>
      </c>
      <c r="I3" s="2">
        <f t="shared" ca="1" si="1"/>
        <v>67</v>
      </c>
      <c r="J3" s="1">
        <f t="shared" ca="1" si="2"/>
        <v>78.333333333333329</v>
      </c>
      <c r="K3" s="1">
        <f t="shared" ca="1" si="3"/>
        <v>7.8400680269157537</v>
      </c>
      <c r="L3" s="1">
        <f ca="1">SQRT(PRODUCT(Table2[[#This Row],[Average Lap]:[Std Dev]]))</f>
        <v>24.781821202413688</v>
      </c>
    </row>
    <row r="4" spans="1:12" x14ac:dyDescent="0.25">
      <c r="A4" t="s">
        <v>20</v>
      </c>
      <c r="B4" t="s">
        <v>15</v>
      </c>
      <c r="C4" s="2">
        <f t="shared" ca="1" si="0"/>
        <v>70</v>
      </c>
      <c r="D4" s="2">
        <f t="shared" ca="1" si="0"/>
        <v>75</v>
      </c>
      <c r="E4" s="2">
        <f t="shared" ca="1" si="0"/>
        <v>80</v>
      </c>
      <c r="F4" s="2">
        <f t="shared" ca="1" si="0"/>
        <v>69</v>
      </c>
      <c r="G4" s="2">
        <f t="shared" ca="1" si="0"/>
        <v>88</v>
      </c>
      <c r="H4" s="2">
        <f t="shared" ca="1" si="0"/>
        <v>77</v>
      </c>
      <c r="I4" s="2">
        <f t="shared" ca="1" si="1"/>
        <v>69</v>
      </c>
      <c r="J4" s="1">
        <f t="shared" ca="1" si="2"/>
        <v>76.5</v>
      </c>
      <c r="K4" s="1">
        <f t="shared" ca="1" si="3"/>
        <v>7.0071392165419404</v>
      </c>
      <c r="L4" s="1">
        <f ca="1">SQRT(PRODUCT(Table2[[#This Row],[Average Lap]:[Std Dev]]))</f>
        <v>23.152670473737114</v>
      </c>
    </row>
    <row r="5" spans="1:12" x14ac:dyDescent="0.25">
      <c r="A5" t="s">
        <v>38</v>
      </c>
      <c r="B5" t="s">
        <v>14</v>
      </c>
      <c r="C5" s="2">
        <f t="shared" ca="1" si="0"/>
        <v>76</v>
      </c>
      <c r="D5" s="2">
        <f t="shared" ca="1" si="0"/>
        <v>73</v>
      </c>
      <c r="E5" s="2">
        <f t="shared" ca="1" si="0"/>
        <v>78</v>
      </c>
      <c r="F5" s="2">
        <f t="shared" ca="1" si="0"/>
        <v>87</v>
      </c>
      <c r="G5" s="2">
        <f t="shared" ca="1" si="0"/>
        <v>80</v>
      </c>
      <c r="H5" s="2">
        <f t="shared" ca="1" si="0"/>
        <v>61</v>
      </c>
      <c r="I5" s="2">
        <f t="shared" ca="1" si="1"/>
        <v>61</v>
      </c>
      <c r="J5" s="1">
        <f t="shared" ca="1" si="2"/>
        <v>75.833333333333329</v>
      </c>
      <c r="K5" s="1">
        <f t="shared" ca="1" si="3"/>
        <v>8.6583293230661518</v>
      </c>
      <c r="L5" s="1">
        <f ca="1">SQRT(PRODUCT(Table2[[#This Row],[Average Lap]:[Std Dev]]))</f>
        <v>25.624011662225136</v>
      </c>
    </row>
    <row r="6" spans="1:12" x14ac:dyDescent="0.25">
      <c r="A6" t="s">
        <v>16</v>
      </c>
      <c r="B6" t="s">
        <v>14</v>
      </c>
      <c r="C6" s="2">
        <f t="shared" ca="1" si="0"/>
        <v>68</v>
      </c>
      <c r="D6" s="2">
        <f t="shared" ca="1" si="0"/>
        <v>80</v>
      </c>
      <c r="E6" s="2">
        <f t="shared" ca="1" si="0"/>
        <v>60</v>
      </c>
      <c r="F6" s="2">
        <f t="shared" ca="1" si="0"/>
        <v>79</v>
      </c>
      <c r="G6" s="2">
        <f t="shared" ca="1" si="0"/>
        <v>85</v>
      </c>
      <c r="H6" s="2">
        <f t="shared" ca="1" si="0"/>
        <v>63</v>
      </c>
      <c r="I6" s="2">
        <f t="shared" ca="1" si="1"/>
        <v>60</v>
      </c>
      <c r="J6" s="1">
        <f t="shared" ca="1" si="2"/>
        <v>72.5</v>
      </c>
      <c r="K6" s="1">
        <f t="shared" ca="1" si="3"/>
        <v>10.212737145349429</v>
      </c>
      <c r="L6" s="1">
        <f ca="1">SQRT(PRODUCT(Table2[[#This Row],[Average Lap]:[Std Dev]]))</f>
        <v>27.210722942212204</v>
      </c>
    </row>
    <row r="7" spans="1:12" x14ac:dyDescent="0.25">
      <c r="A7" t="s">
        <v>21</v>
      </c>
      <c r="B7" t="s">
        <v>15</v>
      </c>
      <c r="C7" s="2">
        <f t="shared" ca="1" si="0"/>
        <v>86</v>
      </c>
      <c r="D7" s="2">
        <f t="shared" ca="1" si="0"/>
        <v>77</v>
      </c>
      <c r="E7" s="2">
        <f t="shared" ca="1" si="0"/>
        <v>64</v>
      </c>
      <c r="F7" s="2">
        <f t="shared" ca="1" si="0"/>
        <v>70</v>
      </c>
      <c r="G7" s="2">
        <f t="shared" ca="1" si="0"/>
        <v>90</v>
      </c>
      <c r="H7" s="2">
        <f t="shared" ca="1" si="0"/>
        <v>89</v>
      </c>
      <c r="I7" s="2">
        <f t="shared" ca="1" si="1"/>
        <v>64</v>
      </c>
      <c r="J7" s="1">
        <f t="shared" ca="1" si="2"/>
        <v>79.333333333333329</v>
      </c>
      <c r="K7" s="1">
        <f t="shared" ca="1" si="3"/>
        <v>10.764137989949178</v>
      </c>
      <c r="L7" s="1">
        <f ca="1">SQRT(PRODUCT(Table2[[#This Row],[Average Lap]:[Std Dev]]))</f>
        <v>29.222507544744253</v>
      </c>
    </row>
    <row r="8" spans="1:12" x14ac:dyDescent="0.25">
      <c r="A8" t="s">
        <v>39</v>
      </c>
      <c r="B8" t="s">
        <v>15</v>
      </c>
      <c r="C8" s="2">
        <f t="shared" ca="1" si="0"/>
        <v>89</v>
      </c>
      <c r="D8" s="2">
        <f t="shared" ca="1" si="0"/>
        <v>60</v>
      </c>
      <c r="E8" s="2">
        <f t="shared" ca="1" si="0"/>
        <v>89</v>
      </c>
      <c r="F8" s="2">
        <f t="shared" ca="1" si="0"/>
        <v>78</v>
      </c>
      <c r="G8" s="2">
        <f t="shared" ca="1" si="0"/>
        <v>82</v>
      </c>
      <c r="H8" s="2">
        <f t="shared" ca="1" si="0"/>
        <v>62</v>
      </c>
      <c r="I8" s="2">
        <f t="shared" ca="1" si="1"/>
        <v>60</v>
      </c>
      <c r="J8" s="1">
        <f t="shared" ca="1" si="2"/>
        <v>76.666666666666671</v>
      </c>
      <c r="K8" s="1">
        <f t="shared" ca="1" si="3"/>
        <v>12.863384728238021</v>
      </c>
      <c r="L8" s="1">
        <f ca="1">SQRT(PRODUCT(Table2[[#This Row],[Average Lap]:[Std Dev]]))</f>
        <v>31.403707251929905</v>
      </c>
    </row>
    <row r="9" spans="1:12" x14ac:dyDescent="0.25">
      <c r="A9" t="s">
        <v>24</v>
      </c>
      <c r="B9" t="s">
        <v>14</v>
      </c>
      <c r="C9" s="2">
        <f t="shared" ca="1" si="0"/>
        <v>62</v>
      </c>
      <c r="D9" s="2">
        <f t="shared" ca="1" si="0"/>
        <v>66</v>
      </c>
      <c r="E9" s="2">
        <f t="shared" ca="1" si="0"/>
        <v>72</v>
      </c>
      <c r="F9" s="2">
        <f t="shared" ca="1" si="0"/>
        <v>68</v>
      </c>
      <c r="G9" s="2">
        <f t="shared" ca="1" si="0"/>
        <v>70</v>
      </c>
      <c r="H9" s="2">
        <f t="shared" ca="1" si="0"/>
        <v>89</v>
      </c>
      <c r="I9" s="2">
        <f t="shared" ca="1" si="1"/>
        <v>62</v>
      </c>
      <c r="J9" s="1">
        <f t="shared" ca="1" si="2"/>
        <v>71.166666666666671</v>
      </c>
      <c r="K9" s="1">
        <f t="shared" ca="1" si="3"/>
        <v>9.389710680668836</v>
      </c>
      <c r="L9" s="1">
        <f ca="1">SQRT(PRODUCT(Table2[[#This Row],[Average Lap]:[Std Dev]]))</f>
        <v>25.850230368559558</v>
      </c>
    </row>
    <row r="10" spans="1:12" x14ac:dyDescent="0.25">
      <c r="A10" t="s">
        <v>35</v>
      </c>
      <c r="B10" t="s">
        <v>15</v>
      </c>
      <c r="C10" s="2">
        <f t="shared" ca="1" si="0"/>
        <v>88</v>
      </c>
      <c r="D10" s="2">
        <f t="shared" ca="1" si="0"/>
        <v>76</v>
      </c>
      <c r="E10" s="2">
        <f t="shared" ca="1" si="0"/>
        <v>78</v>
      </c>
      <c r="F10" s="2">
        <f t="shared" ca="1" si="0"/>
        <v>74</v>
      </c>
      <c r="G10" s="2">
        <f t="shared" ca="1" si="0"/>
        <v>79</v>
      </c>
      <c r="H10" s="2">
        <f t="shared" ca="1" si="0"/>
        <v>66</v>
      </c>
      <c r="I10" s="2">
        <f t="shared" ca="1" si="1"/>
        <v>66</v>
      </c>
      <c r="J10" s="1">
        <f t="shared" ca="1" si="2"/>
        <v>76.833333333333329</v>
      </c>
      <c r="K10" s="1">
        <f t="shared" ca="1" si="3"/>
        <v>7.1670542530852011</v>
      </c>
      <c r="L10" s="1">
        <f ca="1">SQRT(PRODUCT(Table2[[#This Row],[Average Lap]:[Std Dev]]))</f>
        <v>23.466330527915513</v>
      </c>
    </row>
    <row r="11" spans="1:12" x14ac:dyDescent="0.25">
      <c r="A11" t="s">
        <v>31</v>
      </c>
      <c r="B11" t="s">
        <v>15</v>
      </c>
      <c r="C11" s="2">
        <f t="shared" ca="1" si="0"/>
        <v>61</v>
      </c>
      <c r="D11" s="2">
        <f t="shared" ca="1" si="0"/>
        <v>72</v>
      </c>
      <c r="E11" s="2">
        <f t="shared" ca="1" si="0"/>
        <v>87</v>
      </c>
      <c r="F11" s="2">
        <f t="shared" ca="1" si="0"/>
        <v>60</v>
      </c>
      <c r="G11" s="2">
        <f t="shared" ca="1" si="0"/>
        <v>69</v>
      </c>
      <c r="H11" s="2">
        <f t="shared" ca="1" si="0"/>
        <v>73</v>
      </c>
      <c r="I11" s="2">
        <f t="shared" ca="1" si="1"/>
        <v>60</v>
      </c>
      <c r="J11" s="1">
        <f t="shared" ca="1" si="2"/>
        <v>70.333333333333329</v>
      </c>
      <c r="K11" s="1">
        <f t="shared" ca="1" si="3"/>
        <v>9.8319208025017382</v>
      </c>
      <c r="L11" s="1">
        <f ca="1">SQRT(PRODUCT(Table2[[#This Row],[Average Lap]:[Std Dev]]))</f>
        <v>26.296611247635859</v>
      </c>
    </row>
    <row r="12" spans="1:12" x14ac:dyDescent="0.25">
      <c r="A12" t="s">
        <v>19</v>
      </c>
      <c r="B12" t="s">
        <v>15</v>
      </c>
      <c r="C12" s="2">
        <f t="shared" ca="1" si="0"/>
        <v>76</v>
      </c>
      <c r="D12" s="2">
        <f t="shared" ca="1" si="0"/>
        <v>63</v>
      </c>
      <c r="E12" s="2">
        <f t="shared" ca="1" si="0"/>
        <v>85</v>
      </c>
      <c r="F12" s="2">
        <f t="shared" ca="1" si="0"/>
        <v>66</v>
      </c>
      <c r="G12" s="2">
        <f t="shared" ca="1" si="0"/>
        <v>87</v>
      </c>
      <c r="H12" s="2">
        <f t="shared" ca="1" si="0"/>
        <v>62</v>
      </c>
      <c r="I12" s="2">
        <f t="shared" ca="1" si="1"/>
        <v>62</v>
      </c>
      <c r="J12" s="1">
        <f t="shared" ca="1" si="2"/>
        <v>73.166666666666671</v>
      </c>
      <c r="K12" s="1">
        <f t="shared" ca="1" si="3"/>
        <v>11.125046816380884</v>
      </c>
      <c r="L12" s="1">
        <f ca="1">SQRT(PRODUCT(Table2[[#This Row],[Average Lap]:[Std Dev]]))</f>
        <v>28.53038015984367</v>
      </c>
    </row>
    <row r="13" spans="1:12" x14ac:dyDescent="0.25">
      <c r="A13" t="s">
        <v>10</v>
      </c>
      <c r="B13" t="s">
        <v>14</v>
      </c>
      <c r="C13" s="2">
        <f t="shared" ca="1" si="0"/>
        <v>71</v>
      </c>
      <c r="D13" s="2">
        <f t="shared" ca="1" si="0"/>
        <v>81</v>
      </c>
      <c r="E13" s="2">
        <f t="shared" ca="1" si="0"/>
        <v>76</v>
      </c>
      <c r="F13" s="2">
        <f t="shared" ca="1" si="0"/>
        <v>73</v>
      </c>
      <c r="G13" s="2">
        <f t="shared" ca="1" si="0"/>
        <v>75</v>
      </c>
      <c r="H13" s="2">
        <f t="shared" ca="1" si="0"/>
        <v>84</v>
      </c>
      <c r="I13" s="2">
        <f t="shared" ca="1" si="1"/>
        <v>71</v>
      </c>
      <c r="J13" s="1">
        <f t="shared" ca="1" si="2"/>
        <v>76.666666666666671</v>
      </c>
      <c r="K13" s="1">
        <f t="shared" ca="1" si="3"/>
        <v>4.9261208538429777</v>
      </c>
      <c r="L13" s="1">
        <f ca="1">SQRT(PRODUCT(Table2[[#This Row],[Average Lap]:[Std Dev]]))</f>
        <v>19.433714659356685</v>
      </c>
    </row>
    <row r="14" spans="1:12" x14ac:dyDescent="0.25">
      <c r="A14" t="s">
        <v>17</v>
      </c>
      <c r="B14" t="s">
        <v>14</v>
      </c>
      <c r="C14" s="2">
        <f t="shared" ca="1" si="0"/>
        <v>75</v>
      </c>
      <c r="D14" s="2">
        <f t="shared" ca="1" si="0"/>
        <v>68</v>
      </c>
      <c r="E14" s="2">
        <f t="shared" ca="1" si="0"/>
        <v>80</v>
      </c>
      <c r="F14" s="2">
        <f t="shared" ca="1" si="0"/>
        <v>66</v>
      </c>
      <c r="G14" s="2">
        <f t="shared" ca="1" si="0"/>
        <v>82</v>
      </c>
      <c r="H14" s="2">
        <f t="shared" ca="1" si="0"/>
        <v>68</v>
      </c>
      <c r="I14" s="2">
        <f t="shared" ca="1" si="1"/>
        <v>66</v>
      </c>
      <c r="J14" s="1">
        <f t="shared" ca="1" si="2"/>
        <v>73.166666666666671</v>
      </c>
      <c r="K14" s="1">
        <f t="shared" ca="1" si="3"/>
        <v>6.823977334858804</v>
      </c>
      <c r="L14" s="1">
        <f ca="1">SQRT(PRODUCT(Table2[[#This Row],[Average Lap]:[Std Dev]]))</f>
        <v>22.344746026762142</v>
      </c>
    </row>
    <row r="15" spans="1:12" x14ac:dyDescent="0.25">
      <c r="A15" t="s">
        <v>22</v>
      </c>
      <c r="B15" t="s">
        <v>14</v>
      </c>
      <c r="C15" s="2">
        <f t="shared" ca="1" si="0"/>
        <v>77</v>
      </c>
      <c r="D15" s="2">
        <f t="shared" ca="1" si="0"/>
        <v>68</v>
      </c>
      <c r="E15" s="2">
        <f t="shared" ca="1" si="0"/>
        <v>61</v>
      </c>
      <c r="F15" s="2">
        <f t="shared" ca="1" si="0"/>
        <v>86</v>
      </c>
      <c r="G15" s="2">
        <f t="shared" ca="1" si="0"/>
        <v>80</v>
      </c>
      <c r="H15" s="2">
        <f t="shared" ca="1" si="0"/>
        <v>72</v>
      </c>
      <c r="I15" s="2">
        <f t="shared" ca="1" si="1"/>
        <v>61</v>
      </c>
      <c r="J15" s="1">
        <f t="shared" ca="1" si="2"/>
        <v>74</v>
      </c>
      <c r="K15" s="1">
        <f t="shared" ca="1" si="3"/>
        <v>8.9218832092781852</v>
      </c>
      <c r="L15" s="1">
        <f ca="1">SQRT(PRODUCT(Table2[[#This Row],[Average Lap]:[Std Dev]]))</f>
        <v>25.694734041950809</v>
      </c>
    </row>
    <row r="16" spans="1:12" x14ac:dyDescent="0.25">
      <c r="A16" t="s">
        <v>29</v>
      </c>
      <c r="B16" t="s">
        <v>15</v>
      </c>
      <c r="C16" s="2">
        <f t="shared" ca="1" si="0"/>
        <v>89</v>
      </c>
      <c r="D16" s="2">
        <f t="shared" ca="1" si="0"/>
        <v>86</v>
      </c>
      <c r="E16" s="2">
        <f t="shared" ca="1" si="0"/>
        <v>77</v>
      </c>
      <c r="F16" s="2">
        <f t="shared" ca="1" si="0"/>
        <v>78</v>
      </c>
      <c r="G16" s="2">
        <f t="shared" ca="1" si="0"/>
        <v>70</v>
      </c>
      <c r="H16" s="2">
        <f t="shared" ca="1" si="0"/>
        <v>80</v>
      </c>
      <c r="I16" s="2">
        <f t="shared" ca="1" si="1"/>
        <v>70</v>
      </c>
      <c r="J16" s="1">
        <f t="shared" ca="1" si="2"/>
        <v>80</v>
      </c>
      <c r="K16" s="1">
        <f t="shared" ca="1" si="3"/>
        <v>6.7823299831252681</v>
      </c>
      <c r="L16" s="1">
        <f ca="1">SQRT(PRODUCT(Table2[[#This Row],[Average Lap]:[Std Dev]]))</f>
        <v>23.293484038460658</v>
      </c>
    </row>
    <row r="17" spans="1:12" x14ac:dyDescent="0.25">
      <c r="A17" t="s">
        <v>8</v>
      </c>
      <c r="B17" t="s">
        <v>14</v>
      </c>
      <c r="C17" s="2">
        <f t="shared" ca="1" si="0"/>
        <v>60</v>
      </c>
      <c r="D17" s="2">
        <f t="shared" ca="1" si="0"/>
        <v>60</v>
      </c>
      <c r="E17" s="2">
        <f t="shared" ca="1" si="0"/>
        <v>76</v>
      </c>
      <c r="F17" s="2">
        <f t="shared" ca="1" si="0"/>
        <v>64</v>
      </c>
      <c r="G17" s="2">
        <f t="shared" ca="1" si="0"/>
        <v>60</v>
      </c>
      <c r="H17" s="2">
        <f t="shared" ca="1" si="0"/>
        <v>89</v>
      </c>
      <c r="I17" s="2">
        <f t="shared" ca="1" si="1"/>
        <v>60</v>
      </c>
      <c r="J17" s="1">
        <f t="shared" ca="1" si="2"/>
        <v>68.166666666666671</v>
      </c>
      <c r="K17" s="1">
        <f t="shared" ca="1" si="3"/>
        <v>11.940128419186555</v>
      </c>
      <c r="L17" s="1">
        <f ca="1">SQRT(PRODUCT(Table2[[#This Row],[Average Lap]:[Std Dev]]))</f>
        <v>28.52926136281631</v>
      </c>
    </row>
    <row r="18" spans="1:12" x14ac:dyDescent="0.25">
      <c r="A18" t="s">
        <v>28</v>
      </c>
      <c r="B18" t="s">
        <v>14</v>
      </c>
      <c r="C18" s="2">
        <f t="shared" ca="1" si="0"/>
        <v>82</v>
      </c>
      <c r="D18" s="2">
        <f t="shared" ca="1" si="0"/>
        <v>69</v>
      </c>
      <c r="E18" s="2">
        <f t="shared" ca="1" si="0"/>
        <v>69</v>
      </c>
      <c r="F18" s="2">
        <f t="shared" ca="1" si="0"/>
        <v>89</v>
      </c>
      <c r="G18" s="2">
        <f t="shared" ca="1" si="0"/>
        <v>68</v>
      </c>
      <c r="H18" s="2">
        <f t="shared" ca="1" si="0"/>
        <v>70</v>
      </c>
      <c r="I18" s="2">
        <f t="shared" ca="1" si="1"/>
        <v>68</v>
      </c>
      <c r="J18" s="1">
        <f t="shared" ca="1" si="2"/>
        <v>74.5</v>
      </c>
      <c r="K18" s="1">
        <f t="shared" ca="1" si="3"/>
        <v>8.8260976654464915</v>
      </c>
      <c r="L18" s="1">
        <f ca="1">SQRT(PRODUCT(Table2[[#This Row],[Average Lap]:[Std Dev]]))</f>
        <v>25.642626154038194</v>
      </c>
    </row>
    <row r="19" spans="1:12" x14ac:dyDescent="0.25">
      <c r="A19" t="s">
        <v>37</v>
      </c>
      <c r="B19" t="s">
        <v>14</v>
      </c>
      <c r="C19" s="2">
        <f t="shared" ca="1" si="0"/>
        <v>77</v>
      </c>
      <c r="D19" s="2">
        <f t="shared" ca="1" si="0"/>
        <v>76</v>
      </c>
      <c r="E19" s="2">
        <f t="shared" ca="1" si="0"/>
        <v>71</v>
      </c>
      <c r="F19" s="2">
        <f t="shared" ca="1" si="0"/>
        <v>72</v>
      </c>
      <c r="G19" s="2">
        <f t="shared" ca="1" si="0"/>
        <v>77</v>
      </c>
      <c r="H19" s="2">
        <f t="shared" ca="1" si="0"/>
        <v>80</v>
      </c>
      <c r="I19" s="2">
        <f t="shared" ca="1" si="1"/>
        <v>71</v>
      </c>
      <c r="J19" s="1">
        <f t="shared" ca="1" si="2"/>
        <v>75.5</v>
      </c>
      <c r="K19" s="1">
        <f t="shared" ca="1" si="3"/>
        <v>3.3911649915626341</v>
      </c>
      <c r="L19" s="1">
        <f ca="1">SQRT(PRODUCT(Table2[[#This Row],[Average Lap]:[Std Dev]]))</f>
        <v>16.001029868823409</v>
      </c>
    </row>
    <row r="20" spans="1:12" x14ac:dyDescent="0.25">
      <c r="A20" t="s">
        <v>40</v>
      </c>
      <c r="B20" t="s">
        <v>14</v>
      </c>
      <c r="C20" s="2">
        <f t="shared" ca="1" si="0"/>
        <v>78</v>
      </c>
      <c r="D20" s="2">
        <f t="shared" ca="1" si="0"/>
        <v>64</v>
      </c>
      <c r="E20" s="2">
        <f t="shared" ca="1" si="0"/>
        <v>82</v>
      </c>
      <c r="F20" s="2">
        <f t="shared" ca="1" si="0"/>
        <v>62</v>
      </c>
      <c r="G20" s="2">
        <f t="shared" ca="1" si="0"/>
        <v>60</v>
      </c>
      <c r="H20" s="2">
        <f t="shared" ca="1" si="0"/>
        <v>84</v>
      </c>
      <c r="I20" s="2">
        <f t="shared" ca="1" si="1"/>
        <v>60</v>
      </c>
      <c r="J20" s="1">
        <f t="shared" ca="1" si="2"/>
        <v>71.666666666666671</v>
      </c>
      <c r="K20" s="1">
        <f t="shared" ca="1" si="3"/>
        <v>10.838204033264295</v>
      </c>
      <c r="L20" s="1">
        <f ca="1">SQRT(PRODUCT(Table2[[#This Row],[Average Lap]:[Std Dev]]))</f>
        <v>27.870018940023606</v>
      </c>
    </row>
    <row r="21" spans="1:12" x14ac:dyDescent="0.25">
      <c r="A21" t="s">
        <v>13</v>
      </c>
      <c r="B21" t="s">
        <v>15</v>
      </c>
      <c r="C21" s="2">
        <f t="shared" ca="1" si="0"/>
        <v>85</v>
      </c>
      <c r="D21" s="2">
        <f t="shared" ca="1" si="0"/>
        <v>72</v>
      </c>
      <c r="E21" s="2">
        <f t="shared" ca="1" si="0"/>
        <v>65</v>
      </c>
      <c r="F21" s="2">
        <f t="shared" ca="1" si="0"/>
        <v>88</v>
      </c>
      <c r="G21" s="2">
        <f t="shared" ca="1" si="0"/>
        <v>61</v>
      </c>
      <c r="H21" s="2">
        <f t="shared" ca="1" si="0"/>
        <v>89</v>
      </c>
      <c r="I21" s="2">
        <f t="shared" ca="1" si="1"/>
        <v>61</v>
      </c>
      <c r="J21" s="1">
        <f t="shared" ca="1" si="2"/>
        <v>76.666666666666671</v>
      </c>
      <c r="K21" s="1">
        <f t="shared" ca="1" si="3"/>
        <v>12.274635093014666</v>
      </c>
      <c r="L21" s="1">
        <f ca="1">SQRT(PRODUCT(Table2[[#This Row],[Average Lap]:[Std Dev]]))</f>
        <v>30.676625582536364</v>
      </c>
    </row>
    <row r="22" spans="1:12" x14ac:dyDescent="0.25">
      <c r="A22" t="s">
        <v>26</v>
      </c>
      <c r="B22" t="s">
        <v>15</v>
      </c>
      <c r="C22" s="2">
        <f t="shared" ca="1" si="0"/>
        <v>83</v>
      </c>
      <c r="D22" s="2">
        <f t="shared" ca="1" si="0"/>
        <v>90</v>
      </c>
      <c r="E22" s="2">
        <f t="shared" ca="1" si="0"/>
        <v>90</v>
      </c>
      <c r="F22" s="2">
        <f t="shared" ca="1" si="0"/>
        <v>88</v>
      </c>
      <c r="G22" s="2">
        <f t="shared" ca="1" si="0"/>
        <v>88</v>
      </c>
      <c r="H22" s="2">
        <f t="shared" ca="1" si="0"/>
        <v>81</v>
      </c>
      <c r="I22" s="2">
        <f t="shared" ca="1" si="1"/>
        <v>81</v>
      </c>
      <c r="J22" s="1">
        <f t="shared" ca="1" si="2"/>
        <v>86.666666666666671</v>
      </c>
      <c r="K22" s="1">
        <f t="shared" ca="1" si="3"/>
        <v>3.7771241264574118</v>
      </c>
      <c r="L22" s="1">
        <f ca="1">SQRT(PRODUCT(Table2[[#This Row],[Average Lap]:[Std Dev]]))</f>
        <v>18.092837191173444</v>
      </c>
    </row>
    <row r="23" spans="1:12" x14ac:dyDescent="0.25">
      <c r="A23" t="s">
        <v>33</v>
      </c>
      <c r="B23" t="s">
        <v>15</v>
      </c>
      <c r="C23" s="2">
        <f t="shared" ca="1" si="0"/>
        <v>63</v>
      </c>
      <c r="D23" s="2">
        <f t="shared" ca="1" si="0"/>
        <v>76</v>
      </c>
      <c r="E23" s="2">
        <f t="shared" ca="1" si="0"/>
        <v>82</v>
      </c>
      <c r="F23" s="2">
        <f t="shared" ca="1" si="0"/>
        <v>68</v>
      </c>
      <c r="G23" s="2">
        <f t="shared" ca="1" si="0"/>
        <v>86</v>
      </c>
      <c r="H23" s="2">
        <f t="shared" ca="1" si="0"/>
        <v>83</v>
      </c>
      <c r="I23" s="2">
        <f t="shared" ca="1" si="1"/>
        <v>63</v>
      </c>
      <c r="J23" s="1">
        <f t="shared" ca="1" si="2"/>
        <v>76.333333333333329</v>
      </c>
      <c r="K23" s="1">
        <f t="shared" ca="1" si="3"/>
        <v>9.1360093403338389</v>
      </c>
      <c r="L23" s="1">
        <f ca="1">SQRT(PRODUCT(Table2[[#This Row],[Average Lap]:[Std Dev]]))</f>
        <v>26.407992091640548</v>
      </c>
    </row>
    <row r="24" spans="1:12" x14ac:dyDescent="0.25">
      <c r="A24" t="s">
        <v>30</v>
      </c>
      <c r="B24" t="s">
        <v>14</v>
      </c>
      <c r="C24" s="2">
        <f t="shared" ca="1" si="0"/>
        <v>62</v>
      </c>
      <c r="D24" s="2">
        <f t="shared" ca="1" si="0"/>
        <v>61</v>
      </c>
      <c r="E24" s="2">
        <f t="shared" ca="1" si="0"/>
        <v>64</v>
      </c>
      <c r="F24" s="2">
        <f t="shared" ca="1" si="0"/>
        <v>69</v>
      </c>
      <c r="G24" s="2">
        <f t="shared" ca="1" si="0"/>
        <v>70</v>
      </c>
      <c r="H24" s="2">
        <f t="shared" ca="1" si="0"/>
        <v>61</v>
      </c>
      <c r="I24" s="2">
        <f t="shared" ca="1" si="1"/>
        <v>61</v>
      </c>
      <c r="J24" s="1">
        <f t="shared" ca="1" si="2"/>
        <v>64.5</v>
      </c>
      <c r="K24" s="1">
        <f t="shared" ca="1" si="3"/>
        <v>4.0373258476372698</v>
      </c>
      <c r="L24" s="1">
        <f ca="1">SQRT(PRODUCT(Table2[[#This Row],[Average Lap]:[Std Dev]]))</f>
        <v>16.137147120002467</v>
      </c>
    </row>
    <row r="25" spans="1:12" x14ac:dyDescent="0.25">
      <c r="A25" t="s">
        <v>34</v>
      </c>
      <c r="B25" t="s">
        <v>15</v>
      </c>
      <c r="C25" s="2">
        <f t="shared" ca="1" si="0"/>
        <v>66</v>
      </c>
      <c r="D25" s="2">
        <f t="shared" ca="1" si="0"/>
        <v>74</v>
      </c>
      <c r="E25" s="2">
        <f t="shared" ca="1" si="0"/>
        <v>66</v>
      </c>
      <c r="F25" s="2">
        <f t="shared" ca="1" si="0"/>
        <v>80</v>
      </c>
      <c r="G25" s="2">
        <f t="shared" ca="1" si="0"/>
        <v>61</v>
      </c>
      <c r="H25" s="2">
        <f t="shared" ca="1" si="0"/>
        <v>81</v>
      </c>
      <c r="I25" s="2">
        <f t="shared" ca="1" si="1"/>
        <v>61</v>
      </c>
      <c r="J25" s="1">
        <f t="shared" ca="1" si="2"/>
        <v>71.333333333333329</v>
      </c>
      <c r="K25" s="1">
        <f t="shared" ca="1" si="3"/>
        <v>8.2381227635102903</v>
      </c>
      <c r="L25" s="1">
        <f ca="1">SQRT(PRODUCT(Table2[[#This Row],[Average Lap]:[Std Dev]]))</f>
        <v>24.241550221270931</v>
      </c>
    </row>
    <row r="26" spans="1:12" x14ac:dyDescent="0.25">
      <c r="A26" t="s">
        <v>25</v>
      </c>
      <c r="B26" t="s">
        <v>15</v>
      </c>
      <c r="C26" s="2">
        <f t="shared" ca="1" si="0"/>
        <v>88</v>
      </c>
      <c r="D26" s="2">
        <f t="shared" ca="1" si="0"/>
        <v>83</v>
      </c>
      <c r="E26" s="2">
        <f t="shared" ca="1" si="0"/>
        <v>84</v>
      </c>
      <c r="F26" s="2">
        <f t="shared" ca="1" si="0"/>
        <v>70</v>
      </c>
      <c r="G26" s="2">
        <f t="shared" ca="1" si="0"/>
        <v>69</v>
      </c>
      <c r="H26" s="2">
        <f t="shared" ca="1" si="0"/>
        <v>60</v>
      </c>
      <c r="I26" s="2">
        <f t="shared" ca="1" si="1"/>
        <v>60</v>
      </c>
      <c r="J26" s="1">
        <f t="shared" ca="1" si="2"/>
        <v>75.666666666666671</v>
      </c>
      <c r="K26" s="1">
        <f t="shared" ca="1" si="3"/>
        <v>10.930080817023594</v>
      </c>
      <c r="L26" s="1">
        <f ca="1">SQRT(PRODUCT(Table2[[#This Row],[Average Lap]:[Std Dev]]))</f>
        <v>28.758351514324531</v>
      </c>
    </row>
    <row r="27" spans="1:12" x14ac:dyDescent="0.25">
      <c r="A27" t="s">
        <v>23</v>
      </c>
      <c r="B27" t="s">
        <v>14</v>
      </c>
      <c r="C27" s="2">
        <f t="shared" ca="1" si="0"/>
        <v>88</v>
      </c>
      <c r="D27" s="2">
        <f t="shared" ca="1" si="0"/>
        <v>90</v>
      </c>
      <c r="E27" s="2">
        <f t="shared" ca="1" si="0"/>
        <v>86</v>
      </c>
      <c r="F27" s="2">
        <f t="shared" ca="1" si="0"/>
        <v>77</v>
      </c>
      <c r="G27" s="2">
        <f t="shared" ca="1" si="0"/>
        <v>72</v>
      </c>
      <c r="H27" s="2">
        <f t="shared" ca="1" si="0"/>
        <v>73</v>
      </c>
      <c r="I27" s="2">
        <f t="shared" ca="1" si="1"/>
        <v>72</v>
      </c>
      <c r="J27" s="1">
        <f t="shared" ca="1" si="2"/>
        <v>81</v>
      </c>
      <c r="K27" s="1">
        <f t="shared" ca="1" si="3"/>
        <v>7.9498427657407165</v>
      </c>
      <c r="L27" s="1">
        <f ca="1">SQRT(PRODUCT(Table2[[#This Row],[Average Lap]:[Std Dev]]))</f>
        <v>25.375918978925633</v>
      </c>
    </row>
    <row r="28" spans="1:12" x14ac:dyDescent="0.25">
      <c r="A28" t="s">
        <v>18</v>
      </c>
      <c r="B28" t="s">
        <v>14</v>
      </c>
      <c r="C28" s="2">
        <f t="shared" ca="1" si="0"/>
        <v>70</v>
      </c>
      <c r="D28" s="2">
        <f t="shared" ca="1" si="0"/>
        <v>69</v>
      </c>
      <c r="E28" s="2">
        <f t="shared" ca="1" si="0"/>
        <v>64</v>
      </c>
      <c r="F28" s="2">
        <f t="shared" ca="1" si="0"/>
        <v>71</v>
      </c>
      <c r="G28" s="2">
        <f t="shared" ca="1" si="0"/>
        <v>78</v>
      </c>
      <c r="H28" s="2">
        <f t="shared" ca="1" si="0"/>
        <v>67</v>
      </c>
      <c r="I28" s="2">
        <f t="shared" ca="1" si="1"/>
        <v>64</v>
      </c>
      <c r="J28" s="1">
        <f t="shared" ca="1" si="2"/>
        <v>69.833333333333329</v>
      </c>
      <c r="K28" s="1">
        <f t="shared" ca="1" si="3"/>
        <v>4.708148963941845</v>
      </c>
      <c r="L28" s="1">
        <f ca="1">SQRT(PRODUCT(Table2[[#This Row],[Average Lap]:[Std Dev]]))</f>
        <v>18.132449806408918</v>
      </c>
    </row>
    <row r="29" spans="1:12" x14ac:dyDescent="0.25">
      <c r="A29" t="s">
        <v>41</v>
      </c>
      <c r="B29" t="s">
        <v>15</v>
      </c>
      <c r="C29" s="2">
        <f t="shared" ca="1" si="0"/>
        <v>83</v>
      </c>
      <c r="D29" s="2">
        <f t="shared" ca="1" si="0"/>
        <v>86</v>
      </c>
      <c r="E29" s="2">
        <f t="shared" ca="1" si="0"/>
        <v>69</v>
      </c>
      <c r="F29" s="2">
        <f t="shared" ca="1" si="0"/>
        <v>89</v>
      </c>
      <c r="G29" s="2">
        <f t="shared" ca="1" si="0"/>
        <v>80</v>
      </c>
      <c r="H29" s="2">
        <f t="shared" ca="1" si="0"/>
        <v>84</v>
      </c>
      <c r="I29" s="2">
        <f t="shared" ca="1" si="1"/>
        <v>69</v>
      </c>
      <c r="J29" s="1">
        <f t="shared" ca="1" si="2"/>
        <v>81.833333333333329</v>
      </c>
      <c r="K29" s="1">
        <f t="shared" ca="1" si="3"/>
        <v>6.9689788826388801</v>
      </c>
      <c r="L29" s="1">
        <f ca="1">SQRT(PRODUCT(Table2[[#This Row],[Average Lap]:[Std Dev]]))</f>
        <v>23.880845292743476</v>
      </c>
    </row>
    <row r="30" spans="1:12" x14ac:dyDescent="0.25">
      <c r="A30" t="s">
        <v>36</v>
      </c>
      <c r="B30" t="s">
        <v>14</v>
      </c>
      <c r="C30" s="2">
        <f t="shared" ca="1" si="0"/>
        <v>77</v>
      </c>
      <c r="D30" s="2">
        <f t="shared" ca="1" si="0"/>
        <v>83</v>
      </c>
      <c r="E30" s="2">
        <f t="shared" ca="1" si="0"/>
        <v>86</v>
      </c>
      <c r="F30" s="2">
        <f t="shared" ca="1" si="0"/>
        <v>77</v>
      </c>
      <c r="G30" s="2">
        <f t="shared" ca="1" si="0"/>
        <v>71</v>
      </c>
      <c r="H30" s="2">
        <f t="shared" ca="1" si="0"/>
        <v>69</v>
      </c>
      <c r="I30" s="2">
        <f t="shared" ca="1" si="1"/>
        <v>69</v>
      </c>
      <c r="J30" s="1">
        <f t="shared" ca="1" si="2"/>
        <v>77.166666666666671</v>
      </c>
      <c r="K30" s="1">
        <f t="shared" ca="1" si="3"/>
        <v>6.5853372477547936</v>
      </c>
      <c r="L30" s="1">
        <f ca="1">SQRT(PRODUCT(Table2[[#This Row],[Average Lap]:[Std Dev]]))</f>
        <v>22.542593557199186</v>
      </c>
    </row>
    <row r="31" spans="1:12" x14ac:dyDescent="0.25">
      <c r="A31" t="s">
        <v>11</v>
      </c>
      <c r="B31" t="s">
        <v>15</v>
      </c>
      <c r="C31" s="2">
        <f t="shared" ca="1" si="0"/>
        <v>89</v>
      </c>
      <c r="D31" s="2">
        <f t="shared" ca="1" si="0"/>
        <v>74</v>
      </c>
      <c r="E31" s="2">
        <f t="shared" ca="1" si="0"/>
        <v>84</v>
      </c>
      <c r="F31" s="2">
        <f t="shared" ca="1" si="0"/>
        <v>82</v>
      </c>
      <c r="G31" s="2">
        <f t="shared" ca="1" si="0"/>
        <v>64</v>
      </c>
      <c r="H31" s="2">
        <f t="shared" ca="1" si="0"/>
        <v>62</v>
      </c>
      <c r="I31" s="2">
        <f t="shared" ca="1" si="1"/>
        <v>62</v>
      </c>
      <c r="J31" s="1">
        <f t="shared" ca="1" si="2"/>
        <v>75.833333333333329</v>
      </c>
      <c r="K31" s="1">
        <f t="shared" ca="1" si="3"/>
        <v>11.070983093956343</v>
      </c>
      <c r="L31" s="1">
        <f ca="1">SQRT(PRODUCT(Table2[[#This Row],[Average Lap]:[Std Dev]]))</f>
        <v>28.974981471809251</v>
      </c>
    </row>
    <row r="32" spans="1:12" x14ac:dyDescent="0.25">
      <c r="A32" t="s">
        <v>32</v>
      </c>
      <c r="B32" t="s">
        <v>14</v>
      </c>
      <c r="C32" s="2">
        <f t="shared" ca="1" si="0"/>
        <v>70</v>
      </c>
      <c r="D32" s="2">
        <f t="shared" ca="1" si="0"/>
        <v>68</v>
      </c>
      <c r="E32" s="2">
        <f t="shared" ca="1" si="0"/>
        <v>64</v>
      </c>
      <c r="F32" s="2">
        <f t="shared" ca="1" si="0"/>
        <v>80</v>
      </c>
      <c r="G32" s="2">
        <f t="shared" ca="1" si="0"/>
        <v>66</v>
      </c>
      <c r="H32" s="2">
        <f t="shared" ca="1" si="0"/>
        <v>60</v>
      </c>
      <c r="I32" s="2">
        <f t="shared" ca="1" si="1"/>
        <v>60</v>
      </c>
      <c r="J32" s="1">
        <f t="shared" ca="1" si="2"/>
        <v>68</v>
      </c>
      <c r="K32" s="1">
        <f t="shared" ca="1" si="3"/>
        <v>6.81175454637056</v>
      </c>
      <c r="L32" s="1">
        <f ca="1">SQRT(PRODUCT(Table2[[#This Row],[Average Lap]:[Std Dev]]))</f>
        <v>21.522065633976634</v>
      </c>
    </row>
    <row r="33" spans="1:12" x14ac:dyDescent="0.25">
      <c r="A33" t="s">
        <v>27</v>
      </c>
      <c r="B33" t="s">
        <v>15</v>
      </c>
      <c r="C33" s="2">
        <f t="shared" ca="1" si="0"/>
        <v>77</v>
      </c>
      <c r="D33" s="2">
        <f t="shared" ca="1" si="0"/>
        <v>72</v>
      </c>
      <c r="E33" s="2">
        <f t="shared" ca="1" si="0"/>
        <v>83</v>
      </c>
      <c r="F33" s="2">
        <f t="shared" ca="1" si="0"/>
        <v>64</v>
      </c>
      <c r="G33" s="2">
        <f t="shared" ca="1" si="0"/>
        <v>62</v>
      </c>
      <c r="H33" s="2">
        <f t="shared" ca="1" si="0"/>
        <v>62</v>
      </c>
      <c r="I33" s="2">
        <f t="shared" ca="1" si="1"/>
        <v>62</v>
      </c>
      <c r="J33" s="1">
        <f t="shared" ca="1" si="2"/>
        <v>70</v>
      </c>
      <c r="K33" s="1">
        <f t="shared" ca="1" si="3"/>
        <v>8.7863530545955193</v>
      </c>
      <c r="L33" s="1">
        <f ca="1">SQRT(PRODUCT(Table2[[#This Row],[Average Lap]:[Std Dev]]))</f>
        <v>24.800095036545454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30418-6689-49E2-A128-47F29A9D9D18}">
  <dimension ref="A1:D9"/>
  <sheetViews>
    <sheetView workbookViewId="0">
      <selection activeCell="I6" sqref="I6"/>
    </sheetView>
  </sheetViews>
  <sheetFormatPr defaultRowHeight="15" x14ac:dyDescent="0.25"/>
  <cols>
    <col min="1" max="1" width="22.85546875" bestFit="1" customWidth="1"/>
    <col min="2" max="2" width="11" customWidth="1"/>
    <col min="3" max="3" width="8.42578125" style="1" bestFit="1" customWidth="1"/>
    <col min="4" max="4" width="29.28515625" bestFit="1" customWidth="1"/>
  </cols>
  <sheetData>
    <row r="1" spans="1:4" x14ac:dyDescent="0.25">
      <c r="A1" t="s">
        <v>42</v>
      </c>
      <c r="B1" t="s">
        <v>43</v>
      </c>
      <c r="C1" s="1" t="s">
        <v>44</v>
      </c>
      <c r="D1" t="s">
        <v>45</v>
      </c>
    </row>
    <row r="2" spans="1:4" x14ac:dyDescent="0.25">
      <c r="A2" t="s">
        <v>46</v>
      </c>
      <c r="B2" t="s">
        <v>14</v>
      </c>
      <c r="C2" s="1" cm="1">
        <f t="array" aca="1" ref="C2" ca="1">MIN(_xlfn._xlws.FILTER(Fastest,Sex=B2))</f>
        <v>60</v>
      </c>
      <c r="D2" t="str" cm="1">
        <f t="array" aca="1" ref="D2" ca="1">_xlfn.ARRAYTOTEXT(_xlfn._xlws.FILTER(Names,(Sex=B2)*(Fastest=C2)))</f>
        <v>Bob, Jim, Mack, Thomas</v>
      </c>
    </row>
    <row r="3" spans="1:4" x14ac:dyDescent="0.25">
      <c r="A3" t="s">
        <v>46</v>
      </c>
      <c r="B3" t="s">
        <v>15</v>
      </c>
      <c r="C3" s="1" cm="1">
        <f t="array" aca="1" ref="C3" ca="1">MIN(_xlfn._xlws.FILTER(Fastest,Sex=B3))</f>
        <v>60</v>
      </c>
      <c r="D3" t="str" cm="1">
        <f t="array" aca="1" ref="D3" ca="1">_xlfn.ARRAYTOTEXT(_xlfn._xlws.FILTER(Names,(Sex=B3)*(Fastest=C3)))</f>
        <v>Alice, Clarice, Deborah, Patricia</v>
      </c>
    </row>
    <row r="4" spans="1:4" x14ac:dyDescent="0.25">
      <c r="A4" t="s">
        <v>47</v>
      </c>
      <c r="B4" t="s">
        <v>14</v>
      </c>
      <c r="C4" s="1" cm="1">
        <f t="array" aca="1" ref="C4" ca="1">MIN(_xlfn._xlws.FILTER(Lap_Mean,Sex=B4))</f>
        <v>64.5</v>
      </c>
      <c r="D4" t="str" cm="1">
        <f t="array" aca="1" ref="D4" ca="1">_xlfn.ARRAYTOTEXT(_xlfn._xlws.FILTER(Names,(Sex=B4)*(Lap_Mean=C4)))</f>
        <v>Nate</v>
      </c>
    </row>
    <row r="5" spans="1:4" x14ac:dyDescent="0.25">
      <c r="A5" t="s">
        <v>47</v>
      </c>
      <c r="B5" t="s">
        <v>15</v>
      </c>
      <c r="C5" s="1" cm="1">
        <f t="array" aca="1" ref="C5" ca="1">MIN(_xlfn._xlws.FILTER(Lap_Mean,Sex=B5))</f>
        <v>70</v>
      </c>
      <c r="D5" t="str" cm="1">
        <f t="array" aca="1" ref="D5" ca="1">_xlfn.ARRAYTOTEXT(_xlfn._xlws.FILTER(Names,(Sex=B5)*(Lap_Mean=C5)))</f>
        <v>Tina</v>
      </c>
    </row>
    <row r="6" spans="1:4" x14ac:dyDescent="0.25">
      <c r="A6" t="s">
        <v>48</v>
      </c>
      <c r="B6" t="s">
        <v>14</v>
      </c>
      <c r="C6" s="1" cm="1">
        <f t="array" aca="1" ref="C6" ca="1">MIN(_xlfn._xlws.FILTER(Lap_StdDev,Sex=B6))</f>
        <v>3.3911649915626341</v>
      </c>
      <c r="D6" t="str" cm="1">
        <f t="array" aca="1" ref="D6" ca="1">_xlfn.ARRAYTOTEXT(_xlfn._xlws.FILTER(Names,(Sex=B6)*(Lap_StdDev=C6)))</f>
        <v>Jose</v>
      </c>
    </row>
    <row r="7" spans="1:4" x14ac:dyDescent="0.25">
      <c r="A7" t="s">
        <v>48</v>
      </c>
      <c r="B7" t="s">
        <v>15</v>
      </c>
      <c r="C7" s="1" cm="1">
        <f t="array" aca="1" ref="C7" ca="1">MIN(_xlfn._xlws.FILTER(Lap_StdDev,Sex=B7))</f>
        <v>3.7771241264574118</v>
      </c>
      <c r="D7" t="str" cm="1">
        <f t="array" aca="1" ref="D7" ca="1">_xlfn.ARRAYTOTEXT(_xlfn._xlws.FILTER(Names,(Sex=B7)*(Lap_StdDev=C7)))</f>
        <v>Megan</v>
      </c>
    </row>
    <row r="8" spans="1:4" x14ac:dyDescent="0.25">
      <c r="A8" t="s">
        <v>49</v>
      </c>
      <c r="B8" t="s">
        <v>14</v>
      </c>
      <c r="C8" s="1" cm="1">
        <f t="array" aca="1" ref="C8" ca="1">MIN(_xlfn._xlws.FILTER(Consistent,Sex=B8))</f>
        <v>16.001029868823409</v>
      </c>
      <c r="D8" t="str" cm="1">
        <f t="array" aca="1" ref="D8" ca="1">_xlfn.ARRAYTOTEXT(_xlfn._xlws.FILTER(Names,(Sex=B8)*(Consistent=C8)))</f>
        <v>Jose</v>
      </c>
    </row>
    <row r="9" spans="1:4" x14ac:dyDescent="0.25">
      <c r="A9" t="s">
        <v>49</v>
      </c>
      <c r="B9" t="s">
        <v>15</v>
      </c>
      <c r="C9" s="1" cm="1">
        <f t="array" aca="1" ref="C9" ca="1">MIN(_xlfn._xlws.FILTER(Consistent,Sex=B9))</f>
        <v>18.092837191173444</v>
      </c>
      <c r="D9" t="str" cm="1">
        <f t="array" aca="1" ref="D9" ca="1">_xlfn.ARRAYTOTEXT(_xlfn._xlws.FILTER(Names,(Sex=B9)*(Consistent=C9)))</f>
        <v>Megan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13</vt:i4>
      </vt:variant>
    </vt:vector>
  </HeadingPairs>
  <TitlesOfParts>
    <vt:vector size="15" baseType="lpstr">
      <vt:lpstr>Data</vt:lpstr>
      <vt:lpstr>Awards</vt:lpstr>
      <vt:lpstr>Consistent</vt:lpstr>
      <vt:lpstr>Fastest</vt:lpstr>
      <vt:lpstr>Lap_1</vt:lpstr>
      <vt:lpstr>Lap_2</vt:lpstr>
      <vt:lpstr>Lap_3</vt:lpstr>
      <vt:lpstr>Lap_4</vt:lpstr>
      <vt:lpstr>Lap_5</vt:lpstr>
      <vt:lpstr>Lap_6</vt:lpstr>
      <vt:lpstr>Lap_Mean</vt:lpstr>
      <vt:lpstr>Lap_StdDev</vt:lpstr>
      <vt:lpstr>Laps</vt:lpstr>
      <vt:lpstr>Names</vt:lpstr>
      <vt:lpstr>Sex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Holden</dc:creator>
  <cp:lastModifiedBy>William Holden</cp:lastModifiedBy>
  <dcterms:created xsi:type="dcterms:W3CDTF">2021-11-11T07:49:09Z</dcterms:created>
  <dcterms:modified xsi:type="dcterms:W3CDTF">2021-11-11T16:03:50Z</dcterms:modified>
</cp:coreProperties>
</file>